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!DOKUMENTACE!\Brno\SAKO Brno-Projekt dotříďovací linky-DPS\rozpočet a specifikace DPS - opravy v rozpočtech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 06.1 24.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06.1 24.2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06.1 24.2 Pol'!$A$1:$X$60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I8" i="12" s="1"/>
  <c r="K9" i="12"/>
  <c r="K8" i="12" s="1"/>
  <c r="O9" i="12"/>
  <c r="Q9" i="12"/>
  <c r="Q8" i="12" s="1"/>
  <c r="V9" i="12"/>
  <c r="V8" i="12" s="1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O8" i="12" s="1"/>
  <c r="Q28" i="12"/>
  <c r="V28" i="12"/>
  <c r="G29" i="12"/>
  <c r="M29" i="12" s="1"/>
  <c r="I29" i="12"/>
  <c r="K29" i="12"/>
  <c r="O29" i="12"/>
  <c r="Q29" i="12"/>
  <c r="V29" i="12"/>
  <c r="G33" i="12"/>
  <c r="M33" i="12" s="1"/>
  <c r="I33" i="12"/>
  <c r="K33" i="12"/>
  <c r="O33" i="12"/>
  <c r="Q33" i="12"/>
  <c r="V33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7" i="12"/>
  <c r="M47" i="12" s="1"/>
  <c r="I47" i="12"/>
  <c r="K47" i="12"/>
  <c r="O47" i="12"/>
  <c r="Q47" i="12"/>
  <c r="V47" i="12"/>
  <c r="J49" i="1"/>
  <c r="J50" i="1" s="1"/>
  <c r="F42" i="1"/>
  <c r="G42" i="1"/>
  <c r="H42" i="1"/>
  <c r="I42" i="1"/>
  <c r="J41" i="1" s="1"/>
  <c r="G8" i="12" l="1"/>
  <c r="M8" i="12"/>
  <c r="J40" i="1"/>
  <c r="J39" i="1"/>
  <c r="J42" i="1" s="1"/>
  <c r="G38" i="1"/>
  <c r="F38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Benes 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<sst xmlns="http://schemas.openxmlformats.org/spreadsheetml/2006/main" count="303" uniqueCount="170">
  <si>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</si>
  <si>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</si>
  <si>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</si>
  <si>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</si>
  <si>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</si>
  <si>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</si>
  <si>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</si>
  <si>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</si>
  <si>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</si>
  <si>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</si>
  <si>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</si>
  <si>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</si>
  <si>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</si>
  <si>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</si>
  <si>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</si>
  <si>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</si>
  <si>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</si>
  <si>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</si>
  <si>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</si>
  <si>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</si>
  <si>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</si>
  <si>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</si>
  <si>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</si>
  <si>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</si>
  <si>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</si>
  <si>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</si>
  <si>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</si>
  <si>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</si>
  <si>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</si>
  <si>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</si>
  <si>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</si>
  <si>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</si>
  <si>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</si>
  <si>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</si>
  <si>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</si>
  <si>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</si>
  <si>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</si>
  <si>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</si>
  <si>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</si>
  <si>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</si>
  <si>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</si>
  <si>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</si>
  <si>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24.2</t>
  </si>
  <si>
    <t>Přejezdová silniční váha</t>
  </si>
  <si>
    <t>SO 06.1</t>
  </si>
  <si>
    <t>Vrátnice, přejezdová váha</t>
  </si>
  <si>
    <t>Objekt:</t>
  </si>
  <si>
    <t>Rozpočet:</t>
  </si>
  <si>
    <t>Beneš</t>
  </si>
  <si>
    <t>2662020.2</t>
  </si>
  <si>
    <t>Sako a.s. Brno - Dotříďovací linka-DPS (úpravy dle připomínek)</t>
  </si>
  <si>
    <t>SAKO Brno, a.s.</t>
  </si>
  <si>
    <t>Jedovnická 4247/2</t>
  </si>
  <si>
    <t>Brno-Židenice</t>
  </si>
  <si>
    <t>62800</t>
  </si>
  <si>
    <t>60713470</t>
  </si>
  <si>
    <t>CZ60713470</t>
  </si>
  <si>
    <t>B-Projekting, spol. s r.o.</t>
  </si>
  <si>
    <t>třída Tomáše Bati 299, Louky</t>
  </si>
  <si>
    <t>Zlín</t>
  </si>
  <si>
    <t>76302</t>
  </si>
  <si>
    <t>46974237</t>
  </si>
  <si>
    <t>28.5.2021</t>
  </si>
  <si>
    <t>Stavba</t>
  </si>
  <si>
    <t>Celkem za stavbu</t>
  </si>
  <si>
    <t>CZK</t>
  </si>
  <si>
    <t>Rekapitulace dílů</t>
  </si>
  <si>
    <t>Typ dílu</t>
  </si>
  <si>
    <t>M33</t>
  </si>
  <si>
    <t>Montáže dopravních zařízení a vah-výtahy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</si>
  <si>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</si>
  <si>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</si>
  <si>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</si>
  <si>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</si>
  <si>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</si>
  <si>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</si>
  <si>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</si>
  <si>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</si>
  <si>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</si>
  <si>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</si>
  <si>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</si>
  <si>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</si>
  <si>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</si>
  <si>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</si>
  <si>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</si>
  <si>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</si>
  <si>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</si>
  <si>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</si>
  <si>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</si>
  <si>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</si>
  <si>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</si>
  <si>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</si>
  <si>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</si>
  <si>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</si>
  <si>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</si>
  <si>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</si>
  <si>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</si>
  <si>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</si>
  <si>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</si>
  <si>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330.1</t>
  </si>
  <si>
    <t>Nákladní váha vč. závory, dodávka + montáž vč. příslušenství kompletní provedení</t>
  </si>
  <si>
    <t>kompl</t>
  </si>
  <si>
    <t>Vlastní</t>
  </si>
  <si>
    <t>Indiv</t>
  </si>
  <si>
    <t>Práce</t>
  </si>
  <si>
    <t>POL1_</t>
  </si>
  <si>
    <t>cena zahrnuje : 1</t>
  </si>
  <si>
    <t>VV</t>
  </si>
  <si>
    <t xml:space="preserve">-typová dokumentace: část (A) - příprava stanoviště a část ( B ) - elektro část, : </t>
  </si>
  <si>
    <t xml:space="preserve">-rám základu váhy vybavený topným kabelem pro vyhřívání základu v zimních : </t>
  </si>
  <si>
    <t xml:space="preserve">měsících anebo za příplatek rám v prefabrikovaném základu, : </t>
  </si>
  <si>
    <t xml:space="preserve">-vážící můstek VM-1.2 s ochranou proti korozi metalizací, : </t>
  </si>
  <si>
    <t xml:space="preserve">-4 ks nerezových tenzometrických snímačů, každý s kapacitou 20t, třídou přesnosti C3 : </t>
  </si>
  <si>
    <t xml:space="preserve">a vyrobených dle OIML R 60, : </t>
  </si>
  <si>
    <t xml:space="preserve">-sada signalizace - semafor s dvěma světly instalovaný na sloupku nebo na zdi : </t>
  </si>
  <si>
    <t xml:space="preserve">váhovny, houkačku a informační tabuli pro předpokládaný jednosměrný provoz, : </t>
  </si>
  <si>
    <t xml:space="preserve">-vyhodnocovací a řídící systém váhy zabudovaný do podružného rozvaděče : </t>
  </si>
  <si>
    <t xml:space="preserve">(provedení samostojné nebo na zeď), : </t>
  </si>
  <si>
    <t xml:space="preserve">-silová a datová kabeláž pro elektromontáž celého zařízení na zákazníkem připravené : </t>
  </si>
  <si>
    <t xml:space="preserve">stanoviště váhy (délka nad 20m za příplatek), : </t>
  </si>
  <si>
    <t xml:space="preserve">-řídící počítač váhy, OS Windows, LCD monitor, laserová tiskárna pro tisk vážních lístků : </t>
  </si>
  <si>
    <t xml:space="preserve">a bilancí, : </t>
  </si>
  <si>
    <t xml:space="preserve">-záložní zdroj UPS pro ochranu vyhodnocovacího systému a řídícího počítače : </t>
  </si>
  <si>
    <t>330.2</t>
  </si>
  <si>
    <t>Příplatek za kabeláž do vzdálenosti 60m</t>
  </si>
  <si>
    <t>330.3</t>
  </si>
  <si>
    <t>Uživatelský program Expediční váha pod Windows</t>
  </si>
  <si>
    <t>330.4</t>
  </si>
  <si>
    <t>Sada signalizace pro druhý směr jízdy s informační tabule na sloupku s patkou a kotvením. Signalizace je řízena automaticky z PC</t>
  </si>
  <si>
    <t>330.5</t>
  </si>
  <si>
    <t xml:space="preserve">Elektronická regulace vyhřívání základu vah </t>
  </si>
  <si>
    <t>automaticky spíná vyhřívání topným : 1</t>
  </si>
  <si>
    <t xml:space="preserve">kabelem při jejím poklesu k nule. Jakmile teplota vystoupí nad 2° C, vyhřívání se vypne a : </t>
  </si>
  <si>
    <t xml:space="preserve">šetří el. energii. Zcela se tak zabraňuje podmrzání základu vah i při silném mrazu. : </t>
  </si>
  <si>
    <t>330.6</t>
  </si>
  <si>
    <t xml:space="preserve">Prefabrikovaný základ vah </t>
  </si>
  <si>
    <t>je osazen rámem s instalovaným topným kabelem. Dno je : 1</t>
  </si>
  <si>
    <t xml:space="preserve">vyspádováno pro odvod dešťové vody. Prefabrikovaný základ snižuje náklady na přípravu : </t>
  </si>
  <si>
    <t xml:space="preserve">stanoviště a také ji významně urychluje. + Doprava : </t>
  </si>
  <si>
    <t>330.7</t>
  </si>
  <si>
    <t>Kamerový systém pro snímkování vozidel - snímky se uloží do vážního záznamu 2 kamery</t>
  </si>
  <si>
    <t>330.8</t>
  </si>
  <si>
    <t>Systém na automatické čtení RZ (SPZ) - IR kamery + HW + SW; přečtená RZ je přímo vkládána do vážního záznamu; pracuje i za nepříznivých podmínek</t>
  </si>
  <si>
    <t>330.9</t>
  </si>
  <si>
    <t>Montáž a uvedení do provozu, kalibrace přípravkem a vozidly zákazníka, zaškolení obsluhy vah, doprava veškerého zařízení a techniků na místo montáže- Brno</t>
  </si>
  <si>
    <t>330.91</t>
  </si>
  <si>
    <t>Venkovní displej vah z vysoce svítivých LED diod s výškou znaku 4,5cm  uložený v nerezovém krytu</t>
  </si>
  <si>
    <t>330.92</t>
  </si>
  <si>
    <t>Úřední ověření váhy pracovníky ČMI + zapůjčení vozidla se závažím  + asistence zhotovitele + vydání „Potvrzení o ověření měřidla"</t>
  </si>
  <si>
    <t>330.95</t>
  </si>
  <si>
    <t>Automatická vjezdová závora</t>
  </si>
  <si>
    <t>Rameno délky do 4m, zdvih za 3,5s : 1</t>
  </si>
  <si>
    <t xml:space="preserve">Kotevní deska do betonu : </t>
  </si>
  <si>
    <t xml:space="preserve">Ovládaná dálkově radiovou klíčenkou : </t>
  </si>
  <si>
    <t xml:space="preserve">Aut. ovládání z PC za příplatek 6800 Kč : </t>
  </si>
  <si>
    <t>330.96</t>
  </si>
  <si>
    <t>Sada pro bezobslužný provoz</t>
  </si>
  <si>
    <t>Řidič identifikuje vozidlo přiložením čipové : 1</t>
  </si>
  <si>
    <t xml:space="preserve">karty, vloží kód materiálu z klávesnice a po : </t>
  </si>
  <si>
    <t xml:space="preserve">potvrzení údajů je zahájeno vážení. Sada : </t>
  </si>
  <si>
    <t xml:space="preserve">obsahuje: : </t>
  </si>
  <si>
    <t xml:space="preserve">-Jeden nebo dva klávesnicové terminály : </t>
  </si>
  <si>
    <t xml:space="preserve">se čtečkou čipových karet EM4102 nebo : </t>
  </si>
  <si>
    <t xml:space="preserve">DALLAS : </t>
  </si>
  <si>
    <t xml:space="preserve">-Krycí stříšky terminálů s držáky na sloupky : </t>
  </si>
  <si>
    <t xml:space="preserve">semaforů, propojovací boxy : </t>
  </si>
  <si>
    <t xml:space="preserve">-100 kusů čipových karet s potiskem dle : </t>
  </si>
  <si>
    <t xml:space="preserve">přání zákazníka (max. 2 barvy) : </t>
  </si>
  <si>
    <t>END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</si>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</sst>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74" t="s">
        <v>40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75" t="s">
        <v>169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14" t="s">
        <v>23</v>
      </c>
      <c r="C2" s="115"/>
      <c r="D2" s="116" t="s">
        <v>49</v>
      </c>
      <c r="E2" s="117" t="s">
        <v>50</v>
      </c>
      <c r="F2" s="118"/>
      <c r="G2" s="118"/>
      <c r="H2" s="118"/>
      <c r="I2" s="118"/>
      <c r="J2" s="119"/>
      <c r="O2" s="1"/>
    </row>
    <row r="3" spans="1:15" ht="27" customHeight="1" x14ac:dyDescent="0.2">
      <c r="A3" s="2"/>
      <c r="B3" s="120" t="s">
        <v>46</v>
      </c>
      <c r="C3" s="115"/>
      <c r="D3" s="121" t="s">
        <v>44</v>
      </c>
      <c r="E3" s="122" t="s">
        <v>45</v>
      </c>
      <c r="F3" s="123"/>
      <c r="G3" s="123"/>
      <c r="H3" s="123"/>
      <c r="I3" s="123"/>
      <c r="J3" s="124"/>
    </row>
    <row r="4" spans="1:15" ht="23.25" customHeight="1" x14ac:dyDescent="0.2">
      <c r="A4" s="110">
        <v>1632</v>
      </c>
      <c r="B4" s="125" t="s">
        <v>47</v>
      </c>
      <c r="C4" s="126"/>
      <c r="D4" s="127" t="s">
        <v>42</v>
      </c>
      <c r="E4" s="128" t="s">
        <v>43</v>
      </c>
      <c r="F4" s="129"/>
      <c r="G4" s="129"/>
      <c r="H4" s="129"/>
      <c r="I4" s="129"/>
      <c r="J4" s="130"/>
    </row>
    <row r="5" spans="1:15" ht="24" customHeight="1" x14ac:dyDescent="0.2">
      <c r="A5" s="2"/>
      <c r="B5" s="31" t="s">
        <v>22</v>
      </c>
      <c r="D5" s="131" t="s">
        <v>51</v>
      </c>
      <c r="E5" s="93"/>
      <c r="F5" s="93"/>
      <c r="G5" s="93"/>
      <c r="H5" s="18" t="s">
        <v>41</v>
      </c>
      <c r="I5" s="133" t="s">
        <v>55</v>
      </c>
      <c r="J5" s="8"/>
    </row>
    <row r="6" spans="1:15" ht="15.75" customHeight="1" x14ac:dyDescent="0.2">
      <c r="A6" s="2"/>
      <c r="B6" s="28"/>
      <c r="C6" s="54"/>
      <c r="D6" s="113" t="s">
        <v>52</v>
      </c>
      <c r="E6" s="94"/>
      <c r="F6" s="94"/>
      <c r="G6" s="94"/>
      <c r="H6" s="18" t="s">
        <v>35</v>
      </c>
      <c r="I6" s="133" t="s">
        <v>56</v>
      </c>
      <c r="J6" s="8"/>
    </row>
    <row r="7" spans="1:15" ht="15.75" customHeight="1" x14ac:dyDescent="0.2">
      <c r="A7" s="2"/>
      <c r="B7" s="29"/>
      <c r="C7" s="55"/>
      <c r="D7" s="111" t="s">
        <v>54</v>
      </c>
      <c r="E7" s="132" t="s">
        <v>53</v>
      </c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12" t="s">
        <v>57</v>
      </c>
      <c r="H8" s="18" t="s">
        <v>41</v>
      </c>
      <c r="I8" s="133" t="s">
        <v>61</v>
      </c>
      <c r="J8" s="8"/>
    </row>
    <row r="9" spans="1:15" ht="15.75" hidden="1" customHeight="1" x14ac:dyDescent="0.2">
      <c r="A9" s="2"/>
      <c r="B9" s="2"/>
      <c r="D9" s="112" t="s">
        <v>58</v>
      </c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5"/>
      <c r="D10" s="111" t="s">
        <v>60</v>
      </c>
      <c r="E10" s="134" t="s">
        <v>59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85"/>
      <c r="E11" s="85"/>
      <c r="F11" s="85"/>
      <c r="G11" s="85"/>
      <c r="H11" s="18" t="s">
        <v>41</v>
      </c>
      <c r="I11" s="22"/>
      <c r="J11" s="8"/>
    </row>
    <row r="12" spans="1:15" ht="15.75" customHeight="1" x14ac:dyDescent="0.2">
      <c r="A12" s="2"/>
      <c r="B12" s="28"/>
      <c r="C12" s="54"/>
      <c r="D12" s="90"/>
      <c r="E12" s="90"/>
      <c r="F12" s="90"/>
      <c r="G12" s="90"/>
      <c r="H12" s="18" t="s">
        <v>35</v>
      </c>
      <c r="I12" s="22"/>
      <c r="J12" s="8"/>
    </row>
    <row r="13" spans="1:15" ht="15.75" customHeight="1" x14ac:dyDescent="0.2">
      <c r="A13" s="2"/>
      <c r="B13" s="29"/>
      <c r="C13" s="55"/>
      <c r="D13" s="52"/>
      <c r="E13" s="91"/>
      <c r="F13" s="92"/>
      <c r="G13" s="92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 t="s">
        <v>48</v>
      </c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59"/>
      <c r="D15" s="53"/>
      <c r="E15" s="84"/>
      <c r="F15" s="84"/>
      <c r="G15" s="86"/>
      <c r="H15" s="86"/>
      <c r="I15" s="86" t="s">
        <v>30</v>
      </c>
      <c r="J15" s="87"/>
    </row>
    <row r="16" spans="1:15" ht="23.25" customHeight="1" x14ac:dyDescent="0.2">
      <c r="A16" s="199" t="s">
        <v>25</v>
      </c>
      <c r="B16" s="38" t="s">
        <v>25</v>
      </c>
      <c r="C16" s="60"/>
      <c r="D16" s="61"/>
      <c r="E16" s="81"/>
      <c r="F16" s="82"/>
      <c r="G16" s="81"/>
      <c r="H16" s="82"/>
      <c r="I16" s="81"/>
      <c r="J16" s="83"/>
    </row>
    <row r="17" spans="1:10" ht="23.25" customHeight="1" x14ac:dyDescent="0.2">
      <c r="A17" s="199" t="s">
        <v>26</v>
      </c>
      <c r="B17" s="38" t="s">
        <v>26</v>
      </c>
      <c r="C17" s="60"/>
      <c r="D17" s="61"/>
      <c r="E17" s="81"/>
      <c r="F17" s="82"/>
      <c r="G17" s="81"/>
      <c r="H17" s="82"/>
      <c r="I17" s="81"/>
      <c r="J17" s="83"/>
    </row>
    <row r="18" spans="1:10" ht="23.25" customHeight="1" x14ac:dyDescent="0.2">
      <c r="A18" s="199" t="s">
        <v>27</v>
      </c>
      <c r="B18" s="38" t="s">
        <v>27</v>
      </c>
      <c r="C18" s="60"/>
      <c r="D18" s="61"/>
      <c r="E18" s="81"/>
      <c r="F18" s="82"/>
      <c r="G18" s="81"/>
      <c r="H18" s="82"/>
      <c r="I18" s="81"/>
      <c r="J18" s="83"/>
    </row>
    <row r="19" spans="1:10" ht="23.25" customHeight="1" x14ac:dyDescent="0.2">
      <c r="A19" s="199" t="s">
        <v>70</v>
      </c>
      <c r="B19" s="38" t="s">
        <v>28</v>
      </c>
      <c r="C19" s="60"/>
      <c r="D19" s="61"/>
      <c r="E19" s="81"/>
      <c r="F19" s="82"/>
      <c r="G19" s="81"/>
      <c r="H19" s="82"/>
      <c r="I19" s="81"/>
      <c r="J19" s="83"/>
    </row>
    <row r="20" spans="1:10" ht="23.25" customHeight="1" x14ac:dyDescent="0.2">
      <c r="A20" s="199" t="s">
        <v>71</v>
      </c>
      <c r="B20" s="38" t="s">
        <v>29</v>
      </c>
      <c r="C20" s="60"/>
      <c r="D20" s="61"/>
      <c r="E20" s="81"/>
      <c r="F20" s="82"/>
      <c r="G20" s="81"/>
      <c r="H20" s="82"/>
      <c r="I20" s="81"/>
      <c r="J20" s="83"/>
    </row>
    <row r="21" spans="1:10" ht="23.25" customHeight="1" x14ac:dyDescent="0.2">
      <c r="A21" s="2"/>
      <c r="B21" s="48" t="s">
        <v>30</v>
      </c>
      <c r="C21" s="62"/>
      <c r="D21" s="63"/>
      <c r="E21" s="88"/>
      <c r="F21" s="89"/>
      <c r="G21" s="88"/>
      <c r="H21" s="89"/>
      <c r="I21" s="88"/>
      <c r="J21" s="101"/>
    </row>
    <row r="22" spans="1:10" ht="33" customHeight="1" x14ac:dyDescent="0.2">
      <c r="A22" s="2"/>
      <c r="B22" s="42" t="s">
        <v>34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0"/>
      <c r="D23" s="61"/>
      <c r="E23" s="65">
        <v>15</v>
      </c>
      <c r="F23" s="39" t="s">
        <v>0</v>
      </c>
      <c r="G23" s="99"/>
      <c r="H23" s="100"/>
      <c r="I23" s="100"/>
      <c r="J23" s="40"/>
    </row>
    <row r="24" spans="1:10" ht="23.25" hidden="1" customHeight="1" x14ac:dyDescent="0.2">
      <c r="A24" s="2"/>
      <c r="B24" s="38" t="s">
        <v>13</v>
      </c>
      <c r="C24" s="60"/>
      <c r="D24" s="61"/>
      <c r="E24" s="65">
        <f>SazbaDPH1</f>
        <v>15</v>
      </c>
      <c r="F24" s="39" t="s">
        <v>0</v>
      </c>
      <c r="G24" s="97"/>
      <c r="H24" s="98"/>
      <c r="I24" s="98"/>
      <c r="J24" s="40"/>
    </row>
    <row r="25" spans="1:10" ht="23.25" customHeight="1" x14ac:dyDescent="0.2">
      <c r="A25" s="2"/>
      <c r="B25" s="38" t="s">
        <v>14</v>
      </c>
      <c r="C25" s="60"/>
      <c r="D25" s="61"/>
      <c r="E25" s="65">
        <v>21</v>
      </c>
      <c r="F25" s="39" t="s">
        <v>0</v>
      </c>
      <c r="G25" s="99"/>
      <c r="H25" s="100"/>
      <c r="I25" s="100"/>
      <c r="J25" s="40"/>
    </row>
    <row r="26" spans="1:10" ht="23.25" hidden="1" customHeight="1" x14ac:dyDescent="0.2">
      <c r="A26" s="2"/>
      <c r="B26" s="32" t="s">
        <v>15</v>
      </c>
      <c r="C26" s="66"/>
      <c r="D26" s="53"/>
      <c r="E26" s="67">
        <f>SazbaDPH2</f>
        <v>21</v>
      </c>
      <c r="F26" s="30" t="s">
        <v>0</v>
      </c>
      <c r="G26" s="78"/>
      <c r="H26" s="79"/>
      <c r="I26" s="79"/>
      <c r="J26" s="37"/>
    </row>
    <row r="27" spans="1:10" ht="23.25" customHeight="1" thickBot="1" x14ac:dyDescent="0.25">
      <c r="A27" s="2"/>
      <c r="B27" s="31" t="s">
        <v>4</v>
      </c>
      <c r="C27" s="68"/>
      <c r="D27" s="69"/>
      <c r="E27" s="68"/>
      <c r="F27" s="16"/>
      <c r="G27" s="80"/>
      <c r="H27" s="80"/>
      <c r="I27" s="80"/>
      <c r="J27" s="41"/>
    </row>
    <row r="28" spans="1:10" ht="27.75" customHeight="1" thickBot="1" x14ac:dyDescent="0.25">
      <c r="A28" s="2"/>
      <c r="B28" s="169" t="s">
        <v>24</v>
      </c>
      <c r="C28" s="170"/>
      <c r="D28" s="170"/>
      <c r="E28" s="171"/>
      <c r="F28" s="172"/>
      <c r="G28" s="173"/>
      <c r="H28" s="174"/>
      <c r="I28" s="174"/>
      <c r="J28" s="175"/>
    </row>
    <row r="29" spans="1:10" ht="27.75" hidden="1" customHeight="1" thickBot="1" x14ac:dyDescent="0.25">
      <c r="A29" s="2"/>
      <c r="B29" s="169" t="s">
        <v>36</v>
      </c>
      <c r="C29" s="176"/>
      <c r="D29" s="176"/>
      <c r="E29" s="176"/>
      <c r="F29" s="177"/>
      <c r="G29" s="173">
        <v>979918.5</v>
      </c>
      <c r="H29" s="173"/>
      <c r="I29" s="173"/>
      <c r="J29" s="178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62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38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63</v>
      </c>
      <c r="C39" s="149"/>
      <c r="D39" s="149"/>
      <c r="E39" s="149"/>
      <c r="F39" s="150">
        <v>0</v>
      </c>
      <c r="G39" s="151">
        <v>809850</v>
      </c>
      <c r="H39" s="152"/>
      <c r="I39" s="153">
        <v>809850</v>
      </c>
      <c r="J39" s="154">
        <f>IF(CenaCelkemVypocet=0,"",I39/CenaCelkemVypocet*100)</f>
        <v>100</v>
      </c>
    </row>
    <row r="40" spans="1:10" ht="25.5" hidden="1" customHeight="1" x14ac:dyDescent="0.2">
      <c r="A40" s="137">
        <v>2</v>
      </c>
      <c r="B40" s="155" t="s">
        <v>44</v>
      </c>
      <c r="C40" s="156" t="s">
        <v>45</v>
      </c>
      <c r="D40" s="156"/>
      <c r="E40" s="156"/>
      <c r="F40" s="157">
        <v>0</v>
      </c>
      <c r="G40" s="158">
        <v>809850</v>
      </c>
      <c r="H40" s="158"/>
      <c r="I40" s="159">
        <v>809850</v>
      </c>
      <c r="J40" s="160">
        <f>IF(CenaCelkemVypocet=0,"",I40/CenaCelkemVypocet*100)</f>
        <v>100</v>
      </c>
    </row>
    <row r="41" spans="1:10" ht="25.5" hidden="1" customHeight="1" x14ac:dyDescent="0.2">
      <c r="A41" s="137">
        <v>3</v>
      </c>
      <c r="B41" s="161" t="s">
        <v>42</v>
      </c>
      <c r="C41" s="149" t="s">
        <v>43</v>
      </c>
      <c r="D41" s="149"/>
      <c r="E41" s="149"/>
      <c r="F41" s="162">
        <v>0</v>
      </c>
      <c r="G41" s="152">
        <v>809850</v>
      </c>
      <c r="H41" s="152"/>
      <c r="I41" s="153">
        <v>809850</v>
      </c>
      <c r="J41" s="154">
        <f>IF(CenaCelkemVypocet=0,"",I41/CenaCelkemVypocet*100)</f>
        <v>100</v>
      </c>
    </row>
    <row r="42" spans="1:10" ht="25.5" hidden="1" customHeight="1" x14ac:dyDescent="0.2">
      <c r="A42" s="137"/>
      <c r="B42" s="163" t="s">
        <v>64</v>
      </c>
      <c r="C42" s="164"/>
      <c r="D42" s="164"/>
      <c r="E42" s="164"/>
      <c r="F42" s="165">
        <f>SUMIF(A39:A41,"=1",F39:F41)</f>
        <v>0</v>
      </c>
      <c r="G42" s="166">
        <f>SUMIF(A39:A41,"=1",G39:G41)</f>
        <v>809850</v>
      </c>
      <c r="H42" s="166">
        <f>SUMIF(A39:A41,"=1",H39:H41)</f>
        <v>0</v>
      </c>
      <c r="I42" s="167">
        <f>SUMIF(A39:A41,"=1",I39:I41)</f>
        <v>809850</v>
      </c>
      <c r="J42" s="168">
        <f>SUMIF(A39:A41,"=1",J39:J41)</f>
        <v>100</v>
      </c>
    </row>
    <row r="46" spans="1:10" ht="15.75" x14ac:dyDescent="0.25">
      <c r="B46" s="179" t="s">
        <v>66</v>
      </c>
    </row>
    <row r="48" spans="1:10" ht="25.5" customHeight="1" x14ac:dyDescent="0.2">
      <c r="A48" s="181"/>
      <c r="B48" s="184" t="s">
        <v>17</v>
      </c>
      <c r="C48" s="184" t="s">
        <v>5</v>
      </c>
      <c r="D48" s="185"/>
      <c r="E48" s="185"/>
      <c r="F48" s="186" t="s">
        <v>67</v>
      </c>
      <c r="G48" s="186"/>
      <c r="H48" s="186"/>
      <c r="I48" s="186" t="s">
        <v>30</v>
      </c>
      <c r="J48" s="186" t="s">
        <v>0</v>
      </c>
    </row>
    <row r="49" spans="1:10" ht="36.75" customHeight="1" x14ac:dyDescent="0.2">
      <c r="A49" s="182"/>
      <c r="B49" s="187" t="s">
        <v>68</v>
      </c>
      <c r="C49" s="188" t="s">
        <v>69</v>
      </c>
      <c r="D49" s="189"/>
      <c r="E49" s="189"/>
      <c r="F49" s="197" t="s">
        <v>27</v>
      </c>
      <c r="G49" s="190"/>
      <c r="H49" s="190"/>
      <c r="I49" s="190"/>
      <c r="J49" s="195" t="str">
        <f>IF(I50=0,"",I49/I50*100)</f>
        <v/>
      </c>
    </row>
    <row r="50" spans="1:10" ht="25.5" customHeight="1" x14ac:dyDescent="0.2">
      <c r="A50" s="183"/>
      <c r="B50" s="191" t="s">
        <v>1</v>
      </c>
      <c r="C50" s="192"/>
      <c r="D50" s="193"/>
      <c r="E50" s="193"/>
      <c r="F50" s="198"/>
      <c r="G50" s="194"/>
      <c r="H50" s="194"/>
      <c r="I50" s="194"/>
      <c r="J50" s="196" t="str">
        <f>J49</f>
        <v/>
      </c>
    </row>
    <row r="51" spans="1:10" x14ac:dyDescent="0.2">
      <c r="F51" s="135"/>
      <c r="G51" s="135"/>
      <c r="H51" s="135"/>
      <c r="I51" s="135"/>
      <c r="J51" s="136"/>
    </row>
    <row r="52" spans="1:10" x14ac:dyDescent="0.2">
      <c r="F52" s="135"/>
      <c r="G52" s="135"/>
      <c r="H52" s="135"/>
      <c r="I52" s="135"/>
      <c r="J52" s="136"/>
    </row>
    <row r="53" spans="1:10" x14ac:dyDescent="0.2">
      <c r="F53" s="135"/>
      <c r="G53" s="135"/>
      <c r="H53" s="135"/>
      <c r="I53" s="135"/>
      <c r="J53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38" activePane="bottomLeft" state="frozen"/>
      <selection pane="bottomLeft" activeCell="F9" sqref="F9:F52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38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6</v>
      </c>
      <c r="B1" s="200"/>
      <c r="C1" s="200"/>
      <c r="D1" s="200"/>
      <c r="E1" s="200"/>
      <c r="F1" s="200"/>
      <c r="G1" s="200"/>
      <c r="AG1" t="s">
        <v>72</v>
      </c>
    </row>
    <row r="2" spans="1:60" ht="24.95" customHeight="1" x14ac:dyDescent="0.2">
      <c r="A2" s="201" t="s">
        <v>7</v>
      </c>
      <c r="B2" s="49" t="s">
        <v>49</v>
      </c>
      <c r="C2" s="204" t="s">
        <v>50</v>
      </c>
      <c r="D2" s="202"/>
      <c r="E2" s="202"/>
      <c r="F2" s="202"/>
      <c r="G2" s="203"/>
      <c r="AG2" t="s">
        <v>73</v>
      </c>
    </row>
    <row r="3" spans="1:60" ht="24.95" customHeight="1" x14ac:dyDescent="0.2">
      <c r="A3" s="201" t="s">
        <v>8</v>
      </c>
      <c r="B3" s="49" t="s">
        <v>44</v>
      </c>
      <c r="C3" s="204" t="s">
        <v>45</v>
      </c>
      <c r="D3" s="202"/>
      <c r="E3" s="202"/>
      <c r="F3" s="202"/>
      <c r="G3" s="203"/>
      <c r="AC3" s="180" t="s">
        <v>73</v>
      </c>
      <c r="AG3" t="s">
        <v>74</v>
      </c>
    </row>
    <row r="4" spans="1:60" ht="24.95" customHeight="1" x14ac:dyDescent="0.2">
      <c r="A4" s="205" t="s">
        <v>9</v>
      </c>
      <c r="B4" s="206" t="s">
        <v>42</v>
      </c>
      <c r="C4" s="207" t="s">
        <v>43</v>
      </c>
      <c r="D4" s="208"/>
      <c r="E4" s="208"/>
      <c r="F4" s="208"/>
      <c r="G4" s="209"/>
      <c r="AG4" t="s">
        <v>75</v>
      </c>
    </row>
    <row r="5" spans="1:60" x14ac:dyDescent="0.2">
      <c r="D5" s="10"/>
    </row>
    <row r="6" spans="1:60" ht="38.25" x14ac:dyDescent="0.2">
      <c r="A6" s="211" t="s">
        <v>76</v>
      </c>
      <c r="B6" s="213" t="s">
        <v>77</v>
      </c>
      <c r="C6" s="213" t="s">
        <v>78</v>
      </c>
      <c r="D6" s="212" t="s">
        <v>79</v>
      </c>
      <c r="E6" s="211" t="s">
        <v>80</v>
      </c>
      <c r="F6" s="210" t="s">
        <v>81</v>
      </c>
      <c r="G6" s="211" t="s">
        <v>30</v>
      </c>
      <c r="H6" s="214" t="s">
        <v>31</v>
      </c>
      <c r="I6" s="214" t="s">
        <v>82</v>
      </c>
      <c r="J6" s="214" t="s">
        <v>32</v>
      </c>
      <c r="K6" s="214" t="s">
        <v>83</v>
      </c>
      <c r="L6" s="214" t="s">
        <v>84</v>
      </c>
      <c r="M6" s="214" t="s">
        <v>85</v>
      </c>
      <c r="N6" s="214" t="s">
        <v>86</v>
      </c>
      <c r="O6" s="214" t="s">
        <v>87</v>
      </c>
      <c r="P6" s="214" t="s">
        <v>88</v>
      </c>
      <c r="Q6" s="214" t="s">
        <v>89</v>
      </c>
      <c r="R6" s="214" t="s">
        <v>90</v>
      </c>
      <c r="S6" s="214" t="s">
        <v>91</v>
      </c>
      <c r="T6" s="214" t="s">
        <v>92</v>
      </c>
      <c r="U6" s="214" t="s">
        <v>93</v>
      </c>
      <c r="V6" s="214" t="s">
        <v>94</v>
      </c>
      <c r="W6" s="214" t="s">
        <v>95</v>
      </c>
      <c r="X6" s="214" t="s">
        <v>96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ht="25.5" x14ac:dyDescent="0.2">
      <c r="A8" s="224" t="s">
        <v>97</v>
      </c>
      <c r="B8" s="225" t="s">
        <v>68</v>
      </c>
      <c r="C8" s="242" t="s">
        <v>69</v>
      </c>
      <c r="D8" s="226"/>
      <c r="E8" s="227"/>
      <c r="F8" s="228"/>
      <c r="G8" s="228">
        <f>SUMIF(AG9:AG58,"&lt;&gt;NOR",G9:G58)</f>
        <v>0</v>
      </c>
      <c r="H8" s="228"/>
      <c r="I8" s="228">
        <f>SUM(I9:I58)</f>
        <v>0</v>
      </c>
      <c r="J8" s="228"/>
      <c r="K8" s="228">
        <f>SUM(K9:K58)</f>
        <v>809850</v>
      </c>
      <c r="L8" s="228"/>
      <c r="M8" s="228">
        <f>SUM(M9:M58)</f>
        <v>0</v>
      </c>
      <c r="N8" s="228"/>
      <c r="O8" s="228">
        <f>SUM(O9:O58)</f>
        <v>0</v>
      </c>
      <c r="P8" s="228"/>
      <c r="Q8" s="229">
        <f>SUM(Q9:Q58)</f>
        <v>0</v>
      </c>
      <c r="R8" s="223"/>
      <c r="S8" s="223"/>
      <c r="T8" s="223"/>
      <c r="U8" s="223"/>
      <c r="V8" s="223">
        <f>SUM(V9:V58)</f>
        <v>0</v>
      </c>
      <c r="W8" s="223"/>
      <c r="X8" s="223"/>
      <c r="AG8" t="s">
        <v>98</v>
      </c>
    </row>
    <row r="9" spans="1:60" ht="22.5" outlineLevel="1" x14ac:dyDescent="0.2">
      <c r="A9" s="230">
        <v>1</v>
      </c>
      <c r="B9" s="231" t="s">
        <v>99</v>
      </c>
      <c r="C9" s="243" t="s">
        <v>100</v>
      </c>
      <c r="D9" s="232" t="s">
        <v>101</v>
      </c>
      <c r="E9" s="233">
        <v>1</v>
      </c>
      <c r="F9" s="234"/>
      <c r="G9" s="234">
        <f>ROUND(E9*F9,2)</f>
        <v>0</v>
      </c>
      <c r="H9" s="234">
        <v>0</v>
      </c>
      <c r="I9" s="234">
        <f>ROUND(E9*H9,2)</f>
        <v>0</v>
      </c>
      <c r="J9" s="234">
        <v>317900</v>
      </c>
      <c r="K9" s="234">
        <f>ROUND(E9*J9,2)</f>
        <v>317900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5">
        <f>ROUND(E9*P9,2)</f>
        <v>0</v>
      </c>
      <c r="R9" s="220"/>
      <c r="S9" s="220" t="s">
        <v>102</v>
      </c>
      <c r="T9" s="220" t="s">
        <v>103</v>
      </c>
      <c r="U9" s="220">
        <v>0</v>
      </c>
      <c r="V9" s="220">
        <f>ROUND(E9*U9,2)</f>
        <v>0</v>
      </c>
      <c r="W9" s="220"/>
      <c r="X9" s="220" t="s">
        <v>104</v>
      </c>
      <c r="Y9" s="215"/>
      <c r="Z9" s="215"/>
      <c r="AA9" s="215"/>
      <c r="AB9" s="215"/>
      <c r="AC9" s="215"/>
      <c r="AD9" s="215"/>
      <c r="AE9" s="215"/>
      <c r="AF9" s="215"/>
      <c r="AG9" s="215" t="s">
        <v>105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18"/>
      <c r="B10" s="219"/>
      <c r="C10" s="244" t="s">
        <v>106</v>
      </c>
      <c r="D10" s="221"/>
      <c r="E10" s="222">
        <v>1</v>
      </c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15"/>
      <c r="Z10" s="215"/>
      <c r="AA10" s="215"/>
      <c r="AB10" s="215"/>
      <c r="AC10" s="215"/>
      <c r="AD10" s="215"/>
      <c r="AE10" s="215"/>
      <c r="AF10" s="215"/>
      <c r="AG10" s="215" t="s">
        <v>107</v>
      </c>
      <c r="AH10" s="215">
        <v>0</v>
      </c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ht="22.5" outlineLevel="1" x14ac:dyDescent="0.2">
      <c r="A11" s="218"/>
      <c r="B11" s="219"/>
      <c r="C11" s="244" t="s">
        <v>108</v>
      </c>
      <c r="D11" s="221"/>
      <c r="E11" s="222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15"/>
      <c r="Z11" s="215"/>
      <c r="AA11" s="215"/>
      <c r="AB11" s="215"/>
      <c r="AC11" s="215"/>
      <c r="AD11" s="215"/>
      <c r="AE11" s="215"/>
      <c r="AF11" s="215"/>
      <c r="AG11" s="215" t="s">
        <v>107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22.5" outlineLevel="1" x14ac:dyDescent="0.2">
      <c r="A12" s="218"/>
      <c r="B12" s="219"/>
      <c r="C12" s="244" t="s">
        <v>109</v>
      </c>
      <c r="D12" s="221"/>
      <c r="E12" s="222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15"/>
      <c r="Z12" s="215"/>
      <c r="AA12" s="215"/>
      <c r="AB12" s="215"/>
      <c r="AC12" s="215"/>
      <c r="AD12" s="215"/>
      <c r="AE12" s="215"/>
      <c r="AF12" s="215"/>
      <c r="AG12" s="215" t="s">
        <v>107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ht="22.5" outlineLevel="1" x14ac:dyDescent="0.2">
      <c r="A13" s="218"/>
      <c r="B13" s="219"/>
      <c r="C13" s="244" t="s">
        <v>110</v>
      </c>
      <c r="D13" s="221"/>
      <c r="E13" s="222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5"/>
      <c r="Z13" s="215"/>
      <c r="AA13" s="215"/>
      <c r="AB13" s="215"/>
      <c r="AC13" s="215"/>
      <c r="AD13" s="215"/>
      <c r="AE13" s="215"/>
      <c r="AF13" s="215"/>
      <c r="AG13" s="215" t="s">
        <v>107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ht="22.5" outlineLevel="1" x14ac:dyDescent="0.2">
      <c r="A14" s="218"/>
      <c r="B14" s="219"/>
      <c r="C14" s="244" t="s">
        <v>111</v>
      </c>
      <c r="D14" s="221"/>
      <c r="E14" s="222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15"/>
      <c r="Z14" s="215"/>
      <c r="AA14" s="215"/>
      <c r="AB14" s="215"/>
      <c r="AC14" s="215"/>
      <c r="AD14" s="215"/>
      <c r="AE14" s="215"/>
      <c r="AF14" s="215"/>
      <c r="AG14" s="215" t="s">
        <v>107</v>
      </c>
      <c r="AH14" s="215"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2.5" outlineLevel="1" x14ac:dyDescent="0.2">
      <c r="A15" s="218"/>
      <c r="B15" s="219"/>
      <c r="C15" s="244" t="s">
        <v>112</v>
      </c>
      <c r="D15" s="221"/>
      <c r="E15" s="222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15"/>
      <c r="Z15" s="215"/>
      <c r="AA15" s="215"/>
      <c r="AB15" s="215"/>
      <c r="AC15" s="215"/>
      <c r="AD15" s="215"/>
      <c r="AE15" s="215"/>
      <c r="AF15" s="215"/>
      <c r="AG15" s="215" t="s">
        <v>107</v>
      </c>
      <c r="AH15" s="215">
        <v>0</v>
      </c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18"/>
      <c r="B16" s="219"/>
      <c r="C16" s="244" t="s">
        <v>113</v>
      </c>
      <c r="D16" s="221"/>
      <c r="E16" s="222"/>
      <c r="F16" s="220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15"/>
      <c r="Z16" s="215"/>
      <c r="AA16" s="215"/>
      <c r="AB16" s="215"/>
      <c r="AC16" s="215"/>
      <c r="AD16" s="215"/>
      <c r="AE16" s="215"/>
      <c r="AF16" s="215"/>
      <c r="AG16" s="215" t="s">
        <v>107</v>
      </c>
      <c r="AH16" s="215"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22.5" outlineLevel="1" x14ac:dyDescent="0.2">
      <c r="A17" s="218"/>
      <c r="B17" s="219"/>
      <c r="C17" s="244" t="s">
        <v>114</v>
      </c>
      <c r="D17" s="221"/>
      <c r="E17" s="222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15"/>
      <c r="Z17" s="215"/>
      <c r="AA17" s="215"/>
      <c r="AB17" s="215"/>
      <c r="AC17" s="215"/>
      <c r="AD17" s="215"/>
      <c r="AE17" s="215"/>
      <c r="AF17" s="215"/>
      <c r="AG17" s="215" t="s">
        <v>107</v>
      </c>
      <c r="AH17" s="215">
        <v>0</v>
      </c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ht="22.5" outlineLevel="1" x14ac:dyDescent="0.2">
      <c r="A18" s="218"/>
      <c r="B18" s="219"/>
      <c r="C18" s="244" t="s">
        <v>115</v>
      </c>
      <c r="D18" s="221"/>
      <c r="E18" s="222"/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15"/>
      <c r="Z18" s="215"/>
      <c r="AA18" s="215"/>
      <c r="AB18" s="215"/>
      <c r="AC18" s="215"/>
      <c r="AD18" s="215"/>
      <c r="AE18" s="215"/>
      <c r="AF18" s="215"/>
      <c r="AG18" s="215" t="s">
        <v>107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ht="22.5" outlineLevel="1" x14ac:dyDescent="0.2">
      <c r="A19" s="218"/>
      <c r="B19" s="219"/>
      <c r="C19" s="244" t="s">
        <v>116</v>
      </c>
      <c r="D19" s="221"/>
      <c r="E19" s="222"/>
      <c r="F19" s="220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15"/>
      <c r="Z19" s="215"/>
      <c r="AA19" s="215"/>
      <c r="AB19" s="215"/>
      <c r="AC19" s="215"/>
      <c r="AD19" s="215"/>
      <c r="AE19" s="215"/>
      <c r="AF19" s="215"/>
      <c r="AG19" s="215" t="s">
        <v>107</v>
      </c>
      <c r="AH19" s="215">
        <v>0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18"/>
      <c r="B20" s="219"/>
      <c r="C20" s="244" t="s">
        <v>117</v>
      </c>
      <c r="D20" s="221"/>
      <c r="E20" s="222"/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15"/>
      <c r="Z20" s="215"/>
      <c r="AA20" s="215"/>
      <c r="AB20" s="215"/>
      <c r="AC20" s="215"/>
      <c r="AD20" s="215"/>
      <c r="AE20" s="215"/>
      <c r="AF20" s="215"/>
      <c r="AG20" s="215" t="s">
        <v>107</v>
      </c>
      <c r="AH20" s="215">
        <v>0</v>
      </c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22.5" outlineLevel="1" x14ac:dyDescent="0.2">
      <c r="A21" s="218"/>
      <c r="B21" s="219"/>
      <c r="C21" s="244" t="s">
        <v>118</v>
      </c>
      <c r="D21" s="221"/>
      <c r="E21" s="222"/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15"/>
      <c r="Z21" s="215"/>
      <c r="AA21" s="215"/>
      <c r="AB21" s="215"/>
      <c r="AC21" s="215"/>
      <c r="AD21" s="215"/>
      <c r="AE21" s="215"/>
      <c r="AF21" s="215"/>
      <c r="AG21" s="215" t="s">
        <v>107</v>
      </c>
      <c r="AH21" s="215"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18"/>
      <c r="B22" s="219"/>
      <c r="C22" s="244" t="s">
        <v>119</v>
      </c>
      <c r="D22" s="221"/>
      <c r="E22" s="222"/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15"/>
      <c r="Z22" s="215"/>
      <c r="AA22" s="215"/>
      <c r="AB22" s="215"/>
      <c r="AC22" s="215"/>
      <c r="AD22" s="215"/>
      <c r="AE22" s="215"/>
      <c r="AF22" s="215"/>
      <c r="AG22" s="215" t="s">
        <v>107</v>
      </c>
      <c r="AH22" s="215">
        <v>0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ht="22.5" outlineLevel="1" x14ac:dyDescent="0.2">
      <c r="A23" s="218"/>
      <c r="B23" s="219"/>
      <c r="C23" s="244" t="s">
        <v>120</v>
      </c>
      <c r="D23" s="221"/>
      <c r="E23" s="222"/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15"/>
      <c r="Z23" s="215"/>
      <c r="AA23" s="215"/>
      <c r="AB23" s="215"/>
      <c r="AC23" s="215"/>
      <c r="AD23" s="215"/>
      <c r="AE23" s="215"/>
      <c r="AF23" s="215"/>
      <c r="AG23" s="215" t="s">
        <v>107</v>
      </c>
      <c r="AH23" s="215">
        <v>0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18"/>
      <c r="B24" s="219"/>
      <c r="C24" s="244" t="s">
        <v>121</v>
      </c>
      <c r="D24" s="221"/>
      <c r="E24" s="222"/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15"/>
      <c r="Z24" s="215"/>
      <c r="AA24" s="215"/>
      <c r="AB24" s="215"/>
      <c r="AC24" s="215"/>
      <c r="AD24" s="215"/>
      <c r="AE24" s="215"/>
      <c r="AF24" s="215"/>
      <c r="AG24" s="215" t="s">
        <v>107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ht="22.5" outlineLevel="1" x14ac:dyDescent="0.2">
      <c r="A25" s="218"/>
      <c r="B25" s="219"/>
      <c r="C25" s="244" t="s">
        <v>122</v>
      </c>
      <c r="D25" s="221"/>
      <c r="E25" s="222"/>
      <c r="F25" s="220"/>
      <c r="G25" s="220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15"/>
      <c r="Z25" s="215"/>
      <c r="AA25" s="215"/>
      <c r="AB25" s="215"/>
      <c r="AC25" s="215"/>
      <c r="AD25" s="215"/>
      <c r="AE25" s="215"/>
      <c r="AF25" s="215"/>
      <c r="AG25" s="215" t="s">
        <v>107</v>
      </c>
      <c r="AH25" s="215"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36">
        <v>2</v>
      </c>
      <c r="B26" s="237" t="s">
        <v>123</v>
      </c>
      <c r="C26" s="245" t="s">
        <v>124</v>
      </c>
      <c r="D26" s="238" t="s">
        <v>101</v>
      </c>
      <c r="E26" s="239">
        <v>1</v>
      </c>
      <c r="F26" s="240"/>
      <c r="G26" s="240">
        <f>ROUND(E26*F26,2)</f>
        <v>0</v>
      </c>
      <c r="H26" s="240">
        <v>0</v>
      </c>
      <c r="I26" s="240">
        <f>ROUND(E26*H26,2)</f>
        <v>0</v>
      </c>
      <c r="J26" s="240">
        <v>7820</v>
      </c>
      <c r="K26" s="240">
        <f>ROUND(E26*J26,2)</f>
        <v>7820</v>
      </c>
      <c r="L26" s="240">
        <v>21</v>
      </c>
      <c r="M26" s="240">
        <f>G26*(1+L26/100)</f>
        <v>0</v>
      </c>
      <c r="N26" s="240">
        <v>0</v>
      </c>
      <c r="O26" s="240">
        <f>ROUND(E26*N26,2)</f>
        <v>0</v>
      </c>
      <c r="P26" s="240">
        <v>0</v>
      </c>
      <c r="Q26" s="241">
        <f>ROUND(E26*P26,2)</f>
        <v>0</v>
      </c>
      <c r="R26" s="220"/>
      <c r="S26" s="220" t="s">
        <v>102</v>
      </c>
      <c r="T26" s="220" t="s">
        <v>103</v>
      </c>
      <c r="U26" s="220">
        <v>0</v>
      </c>
      <c r="V26" s="220">
        <f>ROUND(E26*U26,2)</f>
        <v>0</v>
      </c>
      <c r="W26" s="220"/>
      <c r="X26" s="220" t="s">
        <v>104</v>
      </c>
      <c r="Y26" s="215"/>
      <c r="Z26" s="215"/>
      <c r="AA26" s="215"/>
      <c r="AB26" s="215"/>
      <c r="AC26" s="215"/>
      <c r="AD26" s="215"/>
      <c r="AE26" s="215"/>
      <c r="AF26" s="215"/>
      <c r="AG26" s="215" t="s">
        <v>105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36">
        <v>3</v>
      </c>
      <c r="B27" s="237" t="s">
        <v>125</v>
      </c>
      <c r="C27" s="245" t="s">
        <v>126</v>
      </c>
      <c r="D27" s="238" t="s">
        <v>101</v>
      </c>
      <c r="E27" s="239">
        <v>1</v>
      </c>
      <c r="F27" s="240"/>
      <c r="G27" s="240">
        <f>ROUND(E27*F27,2)</f>
        <v>0</v>
      </c>
      <c r="H27" s="240">
        <v>0</v>
      </c>
      <c r="I27" s="240">
        <f>ROUND(E27*H27,2)</f>
        <v>0</v>
      </c>
      <c r="J27" s="240">
        <v>16000</v>
      </c>
      <c r="K27" s="240">
        <f>ROUND(E27*J27,2)</f>
        <v>16000</v>
      </c>
      <c r="L27" s="240">
        <v>21</v>
      </c>
      <c r="M27" s="240">
        <f>G27*(1+L27/100)</f>
        <v>0</v>
      </c>
      <c r="N27" s="240">
        <v>0</v>
      </c>
      <c r="O27" s="240">
        <f>ROUND(E27*N27,2)</f>
        <v>0</v>
      </c>
      <c r="P27" s="240">
        <v>0</v>
      </c>
      <c r="Q27" s="241">
        <f>ROUND(E27*P27,2)</f>
        <v>0</v>
      </c>
      <c r="R27" s="220"/>
      <c r="S27" s="220" t="s">
        <v>102</v>
      </c>
      <c r="T27" s="220" t="s">
        <v>103</v>
      </c>
      <c r="U27" s="220">
        <v>0</v>
      </c>
      <c r="V27" s="220">
        <f>ROUND(E27*U27,2)</f>
        <v>0</v>
      </c>
      <c r="W27" s="220"/>
      <c r="X27" s="220" t="s">
        <v>104</v>
      </c>
      <c r="Y27" s="215"/>
      <c r="Z27" s="215"/>
      <c r="AA27" s="215"/>
      <c r="AB27" s="215"/>
      <c r="AC27" s="215"/>
      <c r="AD27" s="215"/>
      <c r="AE27" s="215"/>
      <c r="AF27" s="215"/>
      <c r="AG27" s="215" t="s">
        <v>105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ht="33.75" outlineLevel="1" x14ac:dyDescent="0.2">
      <c r="A28" s="236">
        <v>4</v>
      </c>
      <c r="B28" s="237" t="s">
        <v>127</v>
      </c>
      <c r="C28" s="245" t="s">
        <v>128</v>
      </c>
      <c r="D28" s="238" t="s">
        <v>101</v>
      </c>
      <c r="E28" s="239">
        <v>1</v>
      </c>
      <c r="F28" s="240"/>
      <c r="G28" s="240">
        <f>ROUND(E28*F28,2)</f>
        <v>0</v>
      </c>
      <c r="H28" s="240">
        <v>0</v>
      </c>
      <c r="I28" s="240">
        <f>ROUND(E28*H28,2)</f>
        <v>0</v>
      </c>
      <c r="J28" s="240">
        <v>16400</v>
      </c>
      <c r="K28" s="240">
        <f>ROUND(E28*J28,2)</f>
        <v>16400</v>
      </c>
      <c r="L28" s="240">
        <v>21</v>
      </c>
      <c r="M28" s="240">
        <f>G28*(1+L28/100)</f>
        <v>0</v>
      </c>
      <c r="N28" s="240">
        <v>0</v>
      </c>
      <c r="O28" s="240">
        <f>ROUND(E28*N28,2)</f>
        <v>0</v>
      </c>
      <c r="P28" s="240">
        <v>0</v>
      </c>
      <c r="Q28" s="241">
        <f>ROUND(E28*P28,2)</f>
        <v>0</v>
      </c>
      <c r="R28" s="220"/>
      <c r="S28" s="220" t="s">
        <v>102</v>
      </c>
      <c r="T28" s="220" t="s">
        <v>103</v>
      </c>
      <c r="U28" s="220">
        <v>0</v>
      </c>
      <c r="V28" s="220">
        <f>ROUND(E28*U28,2)</f>
        <v>0</v>
      </c>
      <c r="W28" s="220"/>
      <c r="X28" s="220" t="s">
        <v>104</v>
      </c>
      <c r="Y28" s="215"/>
      <c r="Z28" s="215"/>
      <c r="AA28" s="215"/>
      <c r="AB28" s="215"/>
      <c r="AC28" s="215"/>
      <c r="AD28" s="215"/>
      <c r="AE28" s="215"/>
      <c r="AF28" s="215"/>
      <c r="AG28" s="215" t="s">
        <v>105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30">
        <v>5</v>
      </c>
      <c r="B29" s="231" t="s">
        <v>129</v>
      </c>
      <c r="C29" s="243" t="s">
        <v>130</v>
      </c>
      <c r="D29" s="232" t="s">
        <v>101</v>
      </c>
      <c r="E29" s="233">
        <v>1</v>
      </c>
      <c r="F29" s="234"/>
      <c r="G29" s="234">
        <f>ROUND(E29*F29,2)</f>
        <v>0</v>
      </c>
      <c r="H29" s="234">
        <v>0</v>
      </c>
      <c r="I29" s="234">
        <f>ROUND(E29*H29,2)</f>
        <v>0</v>
      </c>
      <c r="J29" s="234">
        <v>14600</v>
      </c>
      <c r="K29" s="234">
        <f>ROUND(E29*J29,2)</f>
        <v>14600</v>
      </c>
      <c r="L29" s="234">
        <v>21</v>
      </c>
      <c r="M29" s="234">
        <f>G29*(1+L29/100)</f>
        <v>0</v>
      </c>
      <c r="N29" s="234">
        <v>0</v>
      </c>
      <c r="O29" s="234">
        <f>ROUND(E29*N29,2)</f>
        <v>0</v>
      </c>
      <c r="P29" s="234">
        <v>0</v>
      </c>
      <c r="Q29" s="235">
        <f>ROUND(E29*P29,2)</f>
        <v>0</v>
      </c>
      <c r="R29" s="220"/>
      <c r="S29" s="220" t="s">
        <v>102</v>
      </c>
      <c r="T29" s="220" t="s">
        <v>103</v>
      </c>
      <c r="U29" s="220">
        <v>0</v>
      </c>
      <c r="V29" s="220">
        <f>ROUND(E29*U29,2)</f>
        <v>0</v>
      </c>
      <c r="W29" s="220"/>
      <c r="X29" s="220" t="s">
        <v>104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105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18"/>
      <c r="B30" s="219"/>
      <c r="C30" s="244" t="s">
        <v>131</v>
      </c>
      <c r="D30" s="221"/>
      <c r="E30" s="222">
        <v>1</v>
      </c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15"/>
      <c r="Z30" s="215"/>
      <c r="AA30" s="215"/>
      <c r="AB30" s="215"/>
      <c r="AC30" s="215"/>
      <c r="AD30" s="215"/>
      <c r="AE30" s="215"/>
      <c r="AF30" s="215"/>
      <c r="AG30" s="215" t="s">
        <v>107</v>
      </c>
      <c r="AH30" s="215">
        <v>0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ht="22.5" outlineLevel="1" x14ac:dyDescent="0.2">
      <c r="A31" s="218"/>
      <c r="B31" s="219"/>
      <c r="C31" s="244" t="s">
        <v>132</v>
      </c>
      <c r="D31" s="221"/>
      <c r="E31" s="222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15"/>
      <c r="Z31" s="215"/>
      <c r="AA31" s="215"/>
      <c r="AB31" s="215"/>
      <c r="AC31" s="215"/>
      <c r="AD31" s="215"/>
      <c r="AE31" s="215"/>
      <c r="AF31" s="215"/>
      <c r="AG31" s="215" t="s">
        <v>107</v>
      </c>
      <c r="AH31" s="215">
        <v>0</v>
      </c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ht="22.5" outlineLevel="1" x14ac:dyDescent="0.2">
      <c r="A32" s="218"/>
      <c r="B32" s="219"/>
      <c r="C32" s="244" t="s">
        <v>133</v>
      </c>
      <c r="D32" s="221"/>
      <c r="E32" s="222"/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15"/>
      <c r="Z32" s="215"/>
      <c r="AA32" s="215"/>
      <c r="AB32" s="215"/>
      <c r="AC32" s="215"/>
      <c r="AD32" s="215"/>
      <c r="AE32" s="215"/>
      <c r="AF32" s="215"/>
      <c r="AG32" s="215" t="s">
        <v>107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30">
        <v>6</v>
      </c>
      <c r="B33" s="231" t="s">
        <v>134</v>
      </c>
      <c r="C33" s="243" t="s">
        <v>135</v>
      </c>
      <c r="D33" s="232" t="s">
        <v>101</v>
      </c>
      <c r="E33" s="233">
        <v>1</v>
      </c>
      <c r="F33" s="234"/>
      <c r="G33" s="234">
        <f>ROUND(E33*F33,2)</f>
        <v>0</v>
      </c>
      <c r="H33" s="234">
        <v>0</v>
      </c>
      <c r="I33" s="234">
        <f>ROUND(E33*H33,2)</f>
        <v>0</v>
      </c>
      <c r="J33" s="234">
        <v>59700</v>
      </c>
      <c r="K33" s="234">
        <f>ROUND(E33*J33,2)</f>
        <v>59700</v>
      </c>
      <c r="L33" s="234">
        <v>21</v>
      </c>
      <c r="M33" s="234">
        <f>G33*(1+L33/100)</f>
        <v>0</v>
      </c>
      <c r="N33" s="234">
        <v>0</v>
      </c>
      <c r="O33" s="234">
        <f>ROUND(E33*N33,2)</f>
        <v>0</v>
      </c>
      <c r="P33" s="234">
        <v>0</v>
      </c>
      <c r="Q33" s="235">
        <f>ROUND(E33*P33,2)</f>
        <v>0</v>
      </c>
      <c r="R33" s="220"/>
      <c r="S33" s="220" t="s">
        <v>102</v>
      </c>
      <c r="T33" s="220" t="s">
        <v>103</v>
      </c>
      <c r="U33" s="220">
        <v>0</v>
      </c>
      <c r="V33" s="220">
        <f>ROUND(E33*U33,2)</f>
        <v>0</v>
      </c>
      <c r="W33" s="220"/>
      <c r="X33" s="220" t="s">
        <v>104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105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ht="22.5" outlineLevel="1" x14ac:dyDescent="0.2">
      <c r="A34" s="218"/>
      <c r="B34" s="219"/>
      <c r="C34" s="244" t="s">
        <v>136</v>
      </c>
      <c r="D34" s="221"/>
      <c r="E34" s="222">
        <v>1</v>
      </c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20"/>
      <c r="X34" s="220"/>
      <c r="Y34" s="215"/>
      <c r="Z34" s="215"/>
      <c r="AA34" s="215"/>
      <c r="AB34" s="215"/>
      <c r="AC34" s="215"/>
      <c r="AD34" s="215"/>
      <c r="AE34" s="215"/>
      <c r="AF34" s="215"/>
      <c r="AG34" s="215" t="s">
        <v>107</v>
      </c>
      <c r="AH34" s="215">
        <v>0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ht="22.5" outlineLevel="1" x14ac:dyDescent="0.2">
      <c r="A35" s="218"/>
      <c r="B35" s="219"/>
      <c r="C35" s="244" t="s">
        <v>137</v>
      </c>
      <c r="D35" s="221"/>
      <c r="E35" s="222"/>
      <c r="F35" s="220"/>
      <c r="G35" s="220"/>
      <c r="H35" s="220"/>
      <c r="I35" s="220"/>
      <c r="J35" s="220"/>
      <c r="K35" s="220"/>
      <c r="L35" s="220"/>
      <c r="M35" s="220"/>
      <c r="N35" s="220"/>
      <c r="O35" s="220"/>
      <c r="P35" s="220"/>
      <c r="Q35" s="220"/>
      <c r="R35" s="220"/>
      <c r="S35" s="220"/>
      <c r="T35" s="220"/>
      <c r="U35" s="220"/>
      <c r="V35" s="220"/>
      <c r="W35" s="220"/>
      <c r="X35" s="220"/>
      <c r="Y35" s="215"/>
      <c r="Z35" s="215"/>
      <c r="AA35" s="215"/>
      <c r="AB35" s="215"/>
      <c r="AC35" s="215"/>
      <c r="AD35" s="215"/>
      <c r="AE35" s="215"/>
      <c r="AF35" s="215"/>
      <c r="AG35" s="215" t="s">
        <v>107</v>
      </c>
      <c r="AH35" s="215">
        <v>0</v>
      </c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18"/>
      <c r="B36" s="219"/>
      <c r="C36" s="244" t="s">
        <v>138</v>
      </c>
      <c r="D36" s="221"/>
      <c r="E36" s="222"/>
      <c r="F36" s="220"/>
      <c r="G36" s="220"/>
      <c r="H36" s="220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20"/>
      <c r="X36" s="220"/>
      <c r="Y36" s="215"/>
      <c r="Z36" s="215"/>
      <c r="AA36" s="215"/>
      <c r="AB36" s="215"/>
      <c r="AC36" s="215"/>
      <c r="AD36" s="215"/>
      <c r="AE36" s="215"/>
      <c r="AF36" s="215"/>
      <c r="AG36" s="215" t="s">
        <v>107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22.5" outlineLevel="1" x14ac:dyDescent="0.2">
      <c r="A37" s="236">
        <v>7</v>
      </c>
      <c r="B37" s="237" t="s">
        <v>139</v>
      </c>
      <c r="C37" s="245" t="s">
        <v>140</v>
      </c>
      <c r="D37" s="238" t="s">
        <v>101</v>
      </c>
      <c r="E37" s="239">
        <v>1</v>
      </c>
      <c r="F37" s="240"/>
      <c r="G37" s="240">
        <f>ROUND(E37*F37,2)</f>
        <v>0</v>
      </c>
      <c r="H37" s="240">
        <v>0</v>
      </c>
      <c r="I37" s="240">
        <f>ROUND(E37*H37,2)</f>
        <v>0</v>
      </c>
      <c r="J37" s="240">
        <v>47710</v>
      </c>
      <c r="K37" s="240">
        <f>ROUND(E37*J37,2)</f>
        <v>47710</v>
      </c>
      <c r="L37" s="240">
        <v>21</v>
      </c>
      <c r="M37" s="240">
        <f>G37*(1+L37/100)</f>
        <v>0</v>
      </c>
      <c r="N37" s="240">
        <v>0</v>
      </c>
      <c r="O37" s="240">
        <f>ROUND(E37*N37,2)</f>
        <v>0</v>
      </c>
      <c r="P37" s="240">
        <v>0</v>
      </c>
      <c r="Q37" s="241">
        <f>ROUND(E37*P37,2)</f>
        <v>0</v>
      </c>
      <c r="R37" s="220"/>
      <c r="S37" s="220" t="s">
        <v>102</v>
      </c>
      <c r="T37" s="220" t="s">
        <v>103</v>
      </c>
      <c r="U37" s="220">
        <v>0</v>
      </c>
      <c r="V37" s="220">
        <f>ROUND(E37*U37,2)</f>
        <v>0</v>
      </c>
      <c r="W37" s="220"/>
      <c r="X37" s="220" t="s">
        <v>104</v>
      </c>
      <c r="Y37" s="215"/>
      <c r="Z37" s="215"/>
      <c r="AA37" s="215"/>
      <c r="AB37" s="215"/>
      <c r="AC37" s="215"/>
      <c r="AD37" s="215"/>
      <c r="AE37" s="215"/>
      <c r="AF37" s="215"/>
      <c r="AG37" s="215" t="s">
        <v>105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ht="33.75" outlineLevel="1" x14ac:dyDescent="0.2">
      <c r="A38" s="236">
        <v>8</v>
      </c>
      <c r="B38" s="237" t="s">
        <v>141</v>
      </c>
      <c r="C38" s="245" t="s">
        <v>142</v>
      </c>
      <c r="D38" s="238" t="s">
        <v>101</v>
      </c>
      <c r="E38" s="239">
        <v>1</v>
      </c>
      <c r="F38" s="240"/>
      <c r="G38" s="240">
        <f>ROUND(E38*F38,2)</f>
        <v>0</v>
      </c>
      <c r="H38" s="240">
        <v>0</v>
      </c>
      <c r="I38" s="240">
        <f>ROUND(E38*H38,2)</f>
        <v>0</v>
      </c>
      <c r="J38" s="240">
        <v>129670</v>
      </c>
      <c r="K38" s="240">
        <f>ROUND(E38*J38,2)</f>
        <v>129670</v>
      </c>
      <c r="L38" s="240">
        <v>21</v>
      </c>
      <c r="M38" s="240">
        <f>G38*(1+L38/100)</f>
        <v>0</v>
      </c>
      <c r="N38" s="240">
        <v>0</v>
      </c>
      <c r="O38" s="240">
        <f>ROUND(E38*N38,2)</f>
        <v>0</v>
      </c>
      <c r="P38" s="240">
        <v>0</v>
      </c>
      <c r="Q38" s="241">
        <f>ROUND(E38*P38,2)</f>
        <v>0</v>
      </c>
      <c r="R38" s="220"/>
      <c r="S38" s="220" t="s">
        <v>102</v>
      </c>
      <c r="T38" s="220" t="s">
        <v>103</v>
      </c>
      <c r="U38" s="220">
        <v>0</v>
      </c>
      <c r="V38" s="220">
        <f>ROUND(E38*U38,2)</f>
        <v>0</v>
      </c>
      <c r="W38" s="220"/>
      <c r="X38" s="220" t="s">
        <v>104</v>
      </c>
      <c r="Y38" s="215"/>
      <c r="Z38" s="215"/>
      <c r="AA38" s="215"/>
      <c r="AB38" s="215"/>
      <c r="AC38" s="215"/>
      <c r="AD38" s="215"/>
      <c r="AE38" s="215"/>
      <c r="AF38" s="215"/>
      <c r="AG38" s="215" t="s">
        <v>105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ht="45" outlineLevel="1" x14ac:dyDescent="0.2">
      <c r="A39" s="236">
        <v>9</v>
      </c>
      <c r="B39" s="237" t="s">
        <v>143</v>
      </c>
      <c r="C39" s="245" t="s">
        <v>144</v>
      </c>
      <c r="D39" s="238" t="s">
        <v>101</v>
      </c>
      <c r="E39" s="239">
        <v>1</v>
      </c>
      <c r="F39" s="240"/>
      <c r="G39" s="240">
        <f>ROUND(E39*F39,2)</f>
        <v>0</v>
      </c>
      <c r="H39" s="240">
        <v>0</v>
      </c>
      <c r="I39" s="240">
        <f>ROUND(E39*H39,2)</f>
        <v>0</v>
      </c>
      <c r="J39" s="240">
        <v>37200</v>
      </c>
      <c r="K39" s="240">
        <f>ROUND(E39*J39,2)</f>
        <v>37200</v>
      </c>
      <c r="L39" s="240">
        <v>21</v>
      </c>
      <c r="M39" s="240">
        <f>G39*(1+L39/100)</f>
        <v>0</v>
      </c>
      <c r="N39" s="240">
        <v>0</v>
      </c>
      <c r="O39" s="240">
        <f>ROUND(E39*N39,2)</f>
        <v>0</v>
      </c>
      <c r="P39" s="240">
        <v>0</v>
      </c>
      <c r="Q39" s="241">
        <f>ROUND(E39*P39,2)</f>
        <v>0</v>
      </c>
      <c r="R39" s="220"/>
      <c r="S39" s="220" t="s">
        <v>102</v>
      </c>
      <c r="T39" s="220" t="s">
        <v>103</v>
      </c>
      <c r="U39" s="220">
        <v>0</v>
      </c>
      <c r="V39" s="220">
        <f>ROUND(E39*U39,2)</f>
        <v>0</v>
      </c>
      <c r="W39" s="220"/>
      <c r="X39" s="220" t="s">
        <v>104</v>
      </c>
      <c r="Y39" s="215"/>
      <c r="Z39" s="215"/>
      <c r="AA39" s="215"/>
      <c r="AB39" s="215"/>
      <c r="AC39" s="215"/>
      <c r="AD39" s="215"/>
      <c r="AE39" s="215"/>
      <c r="AF39" s="215"/>
      <c r="AG39" s="215" t="s">
        <v>105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ht="22.5" outlineLevel="1" x14ac:dyDescent="0.2">
      <c r="A40" s="236">
        <v>10</v>
      </c>
      <c r="B40" s="237" t="s">
        <v>145</v>
      </c>
      <c r="C40" s="245" t="s">
        <v>146</v>
      </c>
      <c r="D40" s="238" t="s">
        <v>101</v>
      </c>
      <c r="E40" s="239">
        <v>1</v>
      </c>
      <c r="F40" s="240"/>
      <c r="G40" s="240">
        <f>ROUND(E40*F40,2)</f>
        <v>0</v>
      </c>
      <c r="H40" s="240">
        <v>0</v>
      </c>
      <c r="I40" s="240">
        <f>ROUND(E40*H40,2)</f>
        <v>0</v>
      </c>
      <c r="J40" s="240">
        <v>24720</v>
      </c>
      <c r="K40" s="240">
        <f>ROUND(E40*J40,2)</f>
        <v>24720</v>
      </c>
      <c r="L40" s="240">
        <v>21</v>
      </c>
      <c r="M40" s="240">
        <f>G40*(1+L40/100)</f>
        <v>0</v>
      </c>
      <c r="N40" s="240">
        <v>0</v>
      </c>
      <c r="O40" s="240">
        <f>ROUND(E40*N40,2)</f>
        <v>0</v>
      </c>
      <c r="P40" s="240">
        <v>0</v>
      </c>
      <c r="Q40" s="241">
        <f>ROUND(E40*P40,2)</f>
        <v>0</v>
      </c>
      <c r="R40" s="220"/>
      <c r="S40" s="220" t="s">
        <v>102</v>
      </c>
      <c r="T40" s="220" t="s">
        <v>103</v>
      </c>
      <c r="U40" s="220">
        <v>0</v>
      </c>
      <c r="V40" s="220">
        <f>ROUND(E40*U40,2)</f>
        <v>0</v>
      </c>
      <c r="W40" s="220"/>
      <c r="X40" s="220" t="s">
        <v>104</v>
      </c>
      <c r="Y40" s="215"/>
      <c r="Z40" s="215"/>
      <c r="AA40" s="215"/>
      <c r="AB40" s="215"/>
      <c r="AC40" s="215"/>
      <c r="AD40" s="215"/>
      <c r="AE40" s="215"/>
      <c r="AF40" s="215"/>
      <c r="AG40" s="215" t="s">
        <v>105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ht="33.75" outlineLevel="1" x14ac:dyDescent="0.2">
      <c r="A41" s="236">
        <v>11</v>
      </c>
      <c r="B41" s="237" t="s">
        <v>147</v>
      </c>
      <c r="C41" s="245" t="s">
        <v>148</v>
      </c>
      <c r="D41" s="238" t="s">
        <v>101</v>
      </c>
      <c r="E41" s="239">
        <v>1</v>
      </c>
      <c r="F41" s="240"/>
      <c r="G41" s="240">
        <f>ROUND(E41*F41,2)</f>
        <v>0</v>
      </c>
      <c r="H41" s="240">
        <v>0</v>
      </c>
      <c r="I41" s="240">
        <f>ROUND(E41*H41,2)</f>
        <v>0</v>
      </c>
      <c r="J41" s="240">
        <v>28000</v>
      </c>
      <c r="K41" s="240">
        <f>ROUND(E41*J41,2)</f>
        <v>28000</v>
      </c>
      <c r="L41" s="240">
        <v>21</v>
      </c>
      <c r="M41" s="240">
        <f>G41*(1+L41/100)</f>
        <v>0</v>
      </c>
      <c r="N41" s="240">
        <v>0</v>
      </c>
      <c r="O41" s="240">
        <f>ROUND(E41*N41,2)</f>
        <v>0</v>
      </c>
      <c r="P41" s="240">
        <v>0</v>
      </c>
      <c r="Q41" s="241">
        <f>ROUND(E41*P41,2)</f>
        <v>0</v>
      </c>
      <c r="R41" s="220"/>
      <c r="S41" s="220" t="s">
        <v>102</v>
      </c>
      <c r="T41" s="220" t="s">
        <v>103</v>
      </c>
      <c r="U41" s="220">
        <v>0</v>
      </c>
      <c r="V41" s="220">
        <f>ROUND(E41*U41,2)</f>
        <v>0</v>
      </c>
      <c r="W41" s="220"/>
      <c r="X41" s="220" t="s">
        <v>104</v>
      </c>
      <c r="Y41" s="215"/>
      <c r="Z41" s="215"/>
      <c r="AA41" s="215"/>
      <c r="AB41" s="215"/>
      <c r="AC41" s="215"/>
      <c r="AD41" s="215"/>
      <c r="AE41" s="215"/>
      <c r="AF41" s="215"/>
      <c r="AG41" s="215" t="s">
        <v>105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30">
        <v>12</v>
      </c>
      <c r="B42" s="231" t="s">
        <v>149</v>
      </c>
      <c r="C42" s="243" t="s">
        <v>150</v>
      </c>
      <c r="D42" s="232" t="s">
        <v>101</v>
      </c>
      <c r="E42" s="233">
        <v>1</v>
      </c>
      <c r="F42" s="234"/>
      <c r="G42" s="234">
        <f>ROUND(E42*F42,2)</f>
        <v>0</v>
      </c>
      <c r="H42" s="234">
        <v>0</v>
      </c>
      <c r="I42" s="234">
        <f>ROUND(E42*H42,2)</f>
        <v>0</v>
      </c>
      <c r="J42" s="234">
        <v>39600</v>
      </c>
      <c r="K42" s="234">
        <f>ROUND(E42*J42,2)</f>
        <v>39600</v>
      </c>
      <c r="L42" s="234">
        <v>21</v>
      </c>
      <c r="M42" s="234">
        <f>G42*(1+L42/100)</f>
        <v>0</v>
      </c>
      <c r="N42" s="234">
        <v>0</v>
      </c>
      <c r="O42" s="234">
        <f>ROUND(E42*N42,2)</f>
        <v>0</v>
      </c>
      <c r="P42" s="234">
        <v>0</v>
      </c>
      <c r="Q42" s="235">
        <f>ROUND(E42*P42,2)</f>
        <v>0</v>
      </c>
      <c r="R42" s="220"/>
      <c r="S42" s="220" t="s">
        <v>102</v>
      </c>
      <c r="T42" s="220" t="s">
        <v>103</v>
      </c>
      <c r="U42" s="220">
        <v>0</v>
      </c>
      <c r="V42" s="220">
        <f>ROUND(E42*U42,2)</f>
        <v>0</v>
      </c>
      <c r="W42" s="220"/>
      <c r="X42" s="220" t="s">
        <v>104</v>
      </c>
      <c r="Y42" s="215"/>
      <c r="Z42" s="215"/>
      <c r="AA42" s="215"/>
      <c r="AB42" s="215"/>
      <c r="AC42" s="215"/>
      <c r="AD42" s="215"/>
      <c r="AE42" s="215"/>
      <c r="AF42" s="215"/>
      <c r="AG42" s="215" t="s">
        <v>105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18"/>
      <c r="B43" s="219"/>
      <c r="C43" s="244" t="s">
        <v>151</v>
      </c>
      <c r="D43" s="221"/>
      <c r="E43" s="222">
        <v>1</v>
      </c>
      <c r="F43" s="220"/>
      <c r="G43" s="220"/>
      <c r="H43" s="220"/>
      <c r="I43" s="220"/>
      <c r="J43" s="220"/>
      <c r="K43" s="220"/>
      <c r="L43" s="220"/>
      <c r="M43" s="220"/>
      <c r="N43" s="220"/>
      <c r="O43" s="220"/>
      <c r="P43" s="220"/>
      <c r="Q43" s="220"/>
      <c r="R43" s="220"/>
      <c r="S43" s="220"/>
      <c r="T43" s="220"/>
      <c r="U43" s="220"/>
      <c r="V43" s="220"/>
      <c r="W43" s="220"/>
      <c r="X43" s="220"/>
      <c r="Y43" s="215"/>
      <c r="Z43" s="215"/>
      <c r="AA43" s="215"/>
      <c r="AB43" s="215"/>
      <c r="AC43" s="215"/>
      <c r="AD43" s="215"/>
      <c r="AE43" s="215"/>
      <c r="AF43" s="215"/>
      <c r="AG43" s="215" t="s">
        <v>107</v>
      </c>
      <c r="AH43" s="215">
        <v>0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18"/>
      <c r="B44" s="219"/>
      <c r="C44" s="244" t="s">
        <v>152</v>
      </c>
      <c r="D44" s="221"/>
      <c r="E44" s="222"/>
      <c r="F44" s="220"/>
      <c r="G44" s="220"/>
      <c r="H44" s="220"/>
      <c r="I44" s="220"/>
      <c r="J44" s="220"/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220"/>
      <c r="V44" s="220"/>
      <c r="W44" s="220"/>
      <c r="X44" s="220"/>
      <c r="Y44" s="215"/>
      <c r="Z44" s="215"/>
      <c r="AA44" s="215"/>
      <c r="AB44" s="215"/>
      <c r="AC44" s="215"/>
      <c r="AD44" s="215"/>
      <c r="AE44" s="215"/>
      <c r="AF44" s="215"/>
      <c r="AG44" s="215" t="s">
        <v>107</v>
      </c>
      <c r="AH44" s="215">
        <v>0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18"/>
      <c r="B45" s="219"/>
      <c r="C45" s="244" t="s">
        <v>153</v>
      </c>
      <c r="D45" s="221"/>
      <c r="E45" s="222"/>
      <c r="F45" s="220"/>
      <c r="G45" s="220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20"/>
      <c r="Y45" s="215"/>
      <c r="Z45" s="215"/>
      <c r="AA45" s="215"/>
      <c r="AB45" s="215"/>
      <c r="AC45" s="215"/>
      <c r="AD45" s="215"/>
      <c r="AE45" s="215"/>
      <c r="AF45" s="215"/>
      <c r="AG45" s="215" t="s">
        <v>107</v>
      </c>
      <c r="AH45" s="215">
        <v>0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18"/>
      <c r="B46" s="219"/>
      <c r="C46" s="244" t="s">
        <v>154</v>
      </c>
      <c r="D46" s="221"/>
      <c r="E46" s="222"/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P46" s="220"/>
      <c r="Q46" s="220"/>
      <c r="R46" s="220"/>
      <c r="S46" s="220"/>
      <c r="T46" s="220"/>
      <c r="U46" s="220"/>
      <c r="V46" s="220"/>
      <c r="W46" s="220"/>
      <c r="X46" s="220"/>
      <c r="Y46" s="215"/>
      <c r="Z46" s="215"/>
      <c r="AA46" s="215"/>
      <c r="AB46" s="215"/>
      <c r="AC46" s="215"/>
      <c r="AD46" s="215"/>
      <c r="AE46" s="215"/>
      <c r="AF46" s="215"/>
      <c r="AG46" s="215" t="s">
        <v>107</v>
      </c>
      <c r="AH46" s="215">
        <v>0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30">
        <v>13</v>
      </c>
      <c r="B47" s="231" t="s">
        <v>155</v>
      </c>
      <c r="C47" s="243" t="s">
        <v>156</v>
      </c>
      <c r="D47" s="232" t="s">
        <v>101</v>
      </c>
      <c r="E47" s="233">
        <v>1</v>
      </c>
      <c r="F47" s="234"/>
      <c r="G47" s="234">
        <f>ROUND(E47*F47,2)</f>
        <v>0</v>
      </c>
      <c r="H47" s="234">
        <v>0</v>
      </c>
      <c r="I47" s="234">
        <f>ROUND(E47*H47,2)</f>
        <v>0</v>
      </c>
      <c r="J47" s="234">
        <v>70530</v>
      </c>
      <c r="K47" s="234">
        <f>ROUND(E47*J47,2)</f>
        <v>70530</v>
      </c>
      <c r="L47" s="234">
        <v>21</v>
      </c>
      <c r="M47" s="234">
        <f>G47*(1+L47/100)</f>
        <v>0</v>
      </c>
      <c r="N47" s="234">
        <v>0</v>
      </c>
      <c r="O47" s="234">
        <f>ROUND(E47*N47,2)</f>
        <v>0</v>
      </c>
      <c r="P47" s="234">
        <v>0</v>
      </c>
      <c r="Q47" s="235">
        <f>ROUND(E47*P47,2)</f>
        <v>0</v>
      </c>
      <c r="R47" s="220"/>
      <c r="S47" s="220" t="s">
        <v>102</v>
      </c>
      <c r="T47" s="220" t="s">
        <v>103</v>
      </c>
      <c r="U47" s="220">
        <v>0</v>
      </c>
      <c r="V47" s="220">
        <f>ROUND(E47*U47,2)</f>
        <v>0</v>
      </c>
      <c r="W47" s="220"/>
      <c r="X47" s="220" t="s">
        <v>104</v>
      </c>
      <c r="Y47" s="215"/>
      <c r="Z47" s="215"/>
      <c r="AA47" s="215"/>
      <c r="AB47" s="215"/>
      <c r="AC47" s="215"/>
      <c r="AD47" s="215"/>
      <c r="AE47" s="215"/>
      <c r="AF47" s="215"/>
      <c r="AG47" s="215" t="s">
        <v>105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18"/>
      <c r="B48" s="219"/>
      <c r="C48" s="244" t="s">
        <v>157</v>
      </c>
      <c r="D48" s="221"/>
      <c r="E48" s="222">
        <v>1</v>
      </c>
      <c r="F48" s="220"/>
      <c r="G48" s="220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  <c r="S48" s="220"/>
      <c r="T48" s="220"/>
      <c r="U48" s="220"/>
      <c r="V48" s="220"/>
      <c r="W48" s="220"/>
      <c r="X48" s="220"/>
      <c r="Y48" s="215"/>
      <c r="Z48" s="215"/>
      <c r="AA48" s="215"/>
      <c r="AB48" s="215"/>
      <c r="AC48" s="215"/>
      <c r="AD48" s="215"/>
      <c r="AE48" s="215"/>
      <c r="AF48" s="215"/>
      <c r="AG48" s="215" t="s">
        <v>107</v>
      </c>
      <c r="AH48" s="215">
        <v>0</v>
      </c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18"/>
      <c r="B49" s="219"/>
      <c r="C49" s="244" t="s">
        <v>158</v>
      </c>
      <c r="D49" s="221"/>
      <c r="E49" s="222"/>
      <c r="F49" s="220"/>
      <c r="G49" s="220"/>
      <c r="H49" s="220"/>
      <c r="I49" s="220"/>
      <c r="J49" s="220"/>
      <c r="K49" s="220"/>
      <c r="L49" s="220"/>
      <c r="M49" s="220"/>
      <c r="N49" s="220"/>
      <c r="O49" s="220"/>
      <c r="P49" s="220"/>
      <c r="Q49" s="220"/>
      <c r="R49" s="220"/>
      <c r="S49" s="220"/>
      <c r="T49" s="220"/>
      <c r="U49" s="220"/>
      <c r="V49" s="220"/>
      <c r="W49" s="220"/>
      <c r="X49" s="220"/>
      <c r="Y49" s="215"/>
      <c r="Z49" s="215"/>
      <c r="AA49" s="215"/>
      <c r="AB49" s="215"/>
      <c r="AC49" s="215"/>
      <c r="AD49" s="215"/>
      <c r="AE49" s="215"/>
      <c r="AF49" s="215"/>
      <c r="AG49" s="215" t="s">
        <v>107</v>
      </c>
      <c r="AH49" s="215">
        <v>0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18"/>
      <c r="B50" s="219"/>
      <c r="C50" s="244" t="s">
        <v>159</v>
      </c>
      <c r="D50" s="221"/>
      <c r="E50" s="222"/>
      <c r="F50" s="220"/>
      <c r="G50" s="220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20"/>
      <c r="X50" s="220"/>
      <c r="Y50" s="215"/>
      <c r="Z50" s="215"/>
      <c r="AA50" s="215"/>
      <c r="AB50" s="215"/>
      <c r="AC50" s="215"/>
      <c r="AD50" s="215"/>
      <c r="AE50" s="215"/>
      <c r="AF50" s="215"/>
      <c r="AG50" s="215" t="s">
        <v>107</v>
      </c>
      <c r="AH50" s="215">
        <v>0</v>
      </c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18"/>
      <c r="B51" s="219"/>
      <c r="C51" s="244" t="s">
        <v>160</v>
      </c>
      <c r="D51" s="221"/>
      <c r="E51" s="222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0"/>
      <c r="T51" s="220"/>
      <c r="U51" s="220"/>
      <c r="V51" s="220"/>
      <c r="W51" s="220"/>
      <c r="X51" s="220"/>
      <c r="Y51" s="215"/>
      <c r="Z51" s="215"/>
      <c r="AA51" s="215"/>
      <c r="AB51" s="215"/>
      <c r="AC51" s="215"/>
      <c r="AD51" s="215"/>
      <c r="AE51" s="215"/>
      <c r="AF51" s="215"/>
      <c r="AG51" s="215" t="s">
        <v>107</v>
      </c>
      <c r="AH51" s="215">
        <v>0</v>
      </c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18"/>
      <c r="B52" s="219"/>
      <c r="C52" s="244" t="s">
        <v>161</v>
      </c>
      <c r="D52" s="221"/>
      <c r="E52" s="222"/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0"/>
      <c r="T52" s="220"/>
      <c r="U52" s="220"/>
      <c r="V52" s="220"/>
      <c r="W52" s="220"/>
      <c r="X52" s="220"/>
      <c r="Y52" s="215"/>
      <c r="Z52" s="215"/>
      <c r="AA52" s="215"/>
      <c r="AB52" s="215"/>
      <c r="AC52" s="215"/>
      <c r="AD52" s="215"/>
      <c r="AE52" s="215"/>
      <c r="AF52" s="215"/>
      <c r="AG52" s="215" t="s">
        <v>107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18"/>
      <c r="B53" s="219"/>
      <c r="C53" s="244" t="s">
        <v>162</v>
      </c>
      <c r="D53" s="221"/>
      <c r="E53" s="222"/>
      <c r="F53" s="220"/>
      <c r="G53" s="220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20"/>
      <c r="Y53" s="215"/>
      <c r="Z53" s="215"/>
      <c r="AA53" s="215"/>
      <c r="AB53" s="215"/>
      <c r="AC53" s="215"/>
      <c r="AD53" s="215"/>
      <c r="AE53" s="215"/>
      <c r="AF53" s="215"/>
      <c r="AG53" s="215" t="s">
        <v>107</v>
      </c>
      <c r="AH53" s="215">
        <v>0</v>
      </c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18"/>
      <c r="B54" s="219"/>
      <c r="C54" s="244" t="s">
        <v>163</v>
      </c>
      <c r="D54" s="221"/>
      <c r="E54" s="222"/>
      <c r="F54" s="220"/>
      <c r="G54" s="220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20"/>
      <c r="Y54" s="215"/>
      <c r="Z54" s="215"/>
      <c r="AA54" s="215"/>
      <c r="AB54" s="215"/>
      <c r="AC54" s="215"/>
      <c r="AD54" s="215"/>
      <c r="AE54" s="215"/>
      <c r="AF54" s="215"/>
      <c r="AG54" s="215" t="s">
        <v>107</v>
      </c>
      <c r="AH54" s="215">
        <v>0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18"/>
      <c r="B55" s="219"/>
      <c r="C55" s="244" t="s">
        <v>164</v>
      </c>
      <c r="D55" s="221"/>
      <c r="E55" s="222"/>
      <c r="F55" s="220"/>
      <c r="G55" s="220"/>
      <c r="H55" s="220"/>
      <c r="I55" s="220"/>
      <c r="J55" s="220"/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20"/>
      <c r="Y55" s="215"/>
      <c r="Z55" s="215"/>
      <c r="AA55" s="215"/>
      <c r="AB55" s="215"/>
      <c r="AC55" s="215"/>
      <c r="AD55" s="215"/>
      <c r="AE55" s="215"/>
      <c r="AF55" s="215"/>
      <c r="AG55" s="215" t="s">
        <v>107</v>
      </c>
      <c r="AH55" s="215">
        <v>0</v>
      </c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">
      <c r="A56" s="218"/>
      <c r="B56" s="219"/>
      <c r="C56" s="244" t="s">
        <v>165</v>
      </c>
      <c r="D56" s="221"/>
      <c r="E56" s="222"/>
      <c r="F56" s="220"/>
      <c r="G56" s="220"/>
      <c r="H56" s="220"/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220"/>
      <c r="U56" s="220"/>
      <c r="V56" s="220"/>
      <c r="W56" s="220"/>
      <c r="X56" s="220"/>
      <c r="Y56" s="215"/>
      <c r="Z56" s="215"/>
      <c r="AA56" s="215"/>
      <c r="AB56" s="215"/>
      <c r="AC56" s="215"/>
      <c r="AD56" s="215"/>
      <c r="AE56" s="215"/>
      <c r="AF56" s="215"/>
      <c r="AG56" s="215" t="s">
        <v>107</v>
      </c>
      <c r="AH56" s="215">
        <v>0</v>
      </c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18"/>
      <c r="B57" s="219"/>
      <c r="C57" s="244" t="s">
        <v>166</v>
      </c>
      <c r="D57" s="221"/>
      <c r="E57" s="222"/>
      <c r="F57" s="220"/>
      <c r="G57" s="220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20"/>
      <c r="Y57" s="215"/>
      <c r="Z57" s="215"/>
      <c r="AA57" s="215"/>
      <c r="AB57" s="215"/>
      <c r="AC57" s="215"/>
      <c r="AD57" s="215"/>
      <c r="AE57" s="215"/>
      <c r="AF57" s="215"/>
      <c r="AG57" s="215" t="s">
        <v>107</v>
      </c>
      <c r="AH57" s="215">
        <v>0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18"/>
      <c r="B58" s="219"/>
      <c r="C58" s="244" t="s">
        <v>167</v>
      </c>
      <c r="D58" s="221"/>
      <c r="E58" s="222"/>
      <c r="F58" s="220"/>
      <c r="G58" s="220"/>
      <c r="H58" s="220"/>
      <c r="I58" s="220"/>
      <c r="J58" s="220"/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0"/>
      <c r="V58" s="220"/>
      <c r="W58" s="220"/>
      <c r="X58" s="220"/>
      <c r="Y58" s="215"/>
      <c r="Z58" s="215"/>
      <c r="AA58" s="215"/>
      <c r="AB58" s="215"/>
      <c r="AC58" s="215"/>
      <c r="AD58" s="215"/>
      <c r="AE58" s="215"/>
      <c r="AF58" s="215"/>
      <c r="AG58" s="215" t="s">
        <v>107</v>
      </c>
      <c r="AH58" s="215">
        <v>0</v>
      </c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x14ac:dyDescent="0.2">
      <c r="A59" s="3"/>
      <c r="B59" s="4"/>
      <c r="C59" s="246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AE59">
        <v>15</v>
      </c>
      <c r="AF59">
        <v>21</v>
      </c>
      <c r="AG59" t="s">
        <v>84</v>
      </c>
    </row>
    <row r="60" spans="1:60" x14ac:dyDescent="0.2">
      <c r="C60" s="247"/>
      <c r="D60" s="10"/>
      <c r="AG60" t="s">
        <v>168</v>
      </c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2080CE-B8FB-44C1-A542-1B0D53E3CEF4}"/>
</file>

<file path=customXml/itemProps2.xml><?xml version="1.0" encoding="utf-8"?>
<ds:datastoreItem xmlns:ds="http://schemas.openxmlformats.org/officeDocument/2006/customXml" ds:itemID="{E2D53BA1-4C27-4AB9-930C-D14F05481330}"/>
</file>

<file path=customXml/itemProps3.xml><?xml version="1.0" encoding="utf-8"?>
<ds:datastoreItem xmlns:ds="http://schemas.openxmlformats.org/officeDocument/2006/customXml" ds:itemID="{AE337928-DA95-42F4-80CA-0AF459D9D8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06.1 24.2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06.1 24.2 Pol'!Názvy_tisku</vt:lpstr>
      <vt:lpstr>oadresa</vt:lpstr>
      <vt:lpstr>Stavba!Objednatel</vt:lpstr>
      <vt:lpstr>Stavba!Objekt</vt:lpstr>
      <vt:lpstr>'SO 06.1 24.2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 Petr</dc:creator>
  <cp:lastModifiedBy>Benes Petr</cp:lastModifiedBy>
  <cp:lastPrinted>2019-03-19T12:27:02Z</cp:lastPrinted>
  <dcterms:created xsi:type="dcterms:W3CDTF">2009-04-08T07:15:50Z</dcterms:created>
  <dcterms:modified xsi:type="dcterms:W3CDTF">2021-05-28T11:00:03Z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